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XT\AD\"/>
    </mc:Choice>
  </mc:AlternateContent>
  <bookViews>
    <workbookView xWindow="360" yWindow="45" windowWidth="11595" windowHeight="8445"/>
  </bookViews>
  <sheets>
    <sheet name="Kostenzusammenstellung" sheetId="6" r:id="rId1"/>
    <sheet name="Kosten Schlepper" sheetId="3" r:id="rId2"/>
    <sheet name="Kosten Vorschneider" sheetId="5" r:id="rId3"/>
    <sheet name="Kosten Akkuschere" sheetId="9" r:id="rId4"/>
    <sheet name="Wegestrecken" sheetId="7" r:id="rId5"/>
  </sheets>
  <calcPr calcId="977461"/>
</workbook>
</file>

<file path=xl/calcChain.xml><?xml version="1.0" encoding="utf-8"?>
<calcChain xmlns="http://schemas.openxmlformats.org/spreadsheetml/2006/main">
  <c r="C21" i="3" l="1"/>
  <c r="C21" i="5"/>
  <c r="C12" i="6"/>
  <c r="C28" i="6"/>
  <c r="C47" i="6"/>
  <c r="C46" i="6"/>
  <c r="C4" i="9"/>
  <c r="C3" i="9"/>
  <c r="C5" i="9"/>
  <c r="C6" i="9"/>
  <c r="C7" i="9"/>
  <c r="D22" i="9"/>
  <c r="D22" i="5"/>
  <c r="C5" i="5"/>
  <c r="C9" i="5"/>
  <c r="E9" i="5"/>
  <c r="C6" i="5"/>
  <c r="C7" i="5"/>
  <c r="C4" i="5"/>
  <c r="C3" i="5"/>
  <c r="C5" i="3"/>
  <c r="C6" i="3"/>
  <c r="C7" i="3"/>
  <c r="C4" i="3"/>
  <c r="C3" i="3"/>
  <c r="C45" i="6"/>
  <c r="C38" i="6"/>
  <c r="C39" i="6"/>
  <c r="C6" i="6"/>
  <c r="C15" i="6"/>
  <c r="C14" i="6"/>
  <c r="C7" i="6"/>
  <c r="C11" i="6"/>
  <c r="C23" i="6"/>
  <c r="C22" i="6"/>
  <c r="C27" i="6"/>
  <c r="D23" i="3"/>
  <c r="C9" i="9"/>
  <c r="E9" i="9"/>
  <c r="E25" i="9"/>
  <c r="B25" i="6"/>
  <c r="C25" i="6"/>
  <c r="C31" i="6"/>
  <c r="C30" i="6"/>
  <c r="E26" i="5"/>
  <c r="C9" i="3"/>
  <c r="E9" i="3"/>
  <c r="E26" i="3"/>
  <c r="B43" i="6"/>
  <c r="C44" i="6"/>
  <c r="C50" i="6"/>
  <c r="C49" i="6"/>
</calcChain>
</file>

<file path=xl/sharedStrings.xml><?xml version="1.0" encoding="utf-8"?>
<sst xmlns="http://schemas.openxmlformats.org/spreadsheetml/2006/main" count="167" uniqueCount="98">
  <si>
    <t>Anschaffungswert</t>
  </si>
  <si>
    <t>Zinssatz</t>
  </si>
  <si>
    <t>Kosten pro Jahr</t>
  </si>
  <si>
    <t>Restwert</t>
  </si>
  <si>
    <t>Fixe Kosten</t>
  </si>
  <si>
    <t>Summe Fixe Kosten</t>
  </si>
  <si>
    <t>Variable Kosten</t>
  </si>
  <si>
    <t>Treibstoff</t>
  </si>
  <si>
    <t>Kosten pro Stunde</t>
  </si>
  <si>
    <t>Öl</t>
  </si>
  <si>
    <t>Reparatur</t>
  </si>
  <si>
    <t>Summe Variable Kosten pro Stunde</t>
  </si>
  <si>
    <t>Unterbringung</t>
  </si>
  <si>
    <t>Summe der Kosten</t>
  </si>
  <si>
    <t>Annahmen für Berechnungsgrundlage</t>
  </si>
  <si>
    <t>Zeilenbreite</t>
  </si>
  <si>
    <t>Anzahl der Zeilen</t>
  </si>
  <si>
    <t xml:space="preserve"> pro Hektar</t>
  </si>
  <si>
    <r>
      <t xml:space="preserve">(100 m , </t>
    </r>
    <r>
      <rPr>
        <sz val="12"/>
        <color indexed="12"/>
        <rFont val="Times New Roman"/>
        <family val="1"/>
      </rPr>
      <t>50 m</t>
    </r>
    <r>
      <rPr>
        <sz val="12"/>
        <rFont val="Times New Roman"/>
        <family val="1"/>
      </rPr>
      <t xml:space="preserve"> , </t>
    </r>
    <r>
      <rPr>
        <sz val="12"/>
        <color indexed="10"/>
        <rFont val="Times New Roman"/>
        <family val="1"/>
      </rPr>
      <t>300 m</t>
    </r>
    <r>
      <rPr>
        <sz val="12"/>
        <rFont val="Times New Roman"/>
        <family val="1"/>
      </rPr>
      <t xml:space="preserve"> Zeilenlänge)</t>
    </r>
  </si>
  <si>
    <t>Wegelänge bei</t>
  </si>
  <si>
    <t>unterschiedlicher</t>
  </si>
  <si>
    <t>Reine Fahrtzeit bei</t>
  </si>
  <si>
    <t xml:space="preserve"> 6 km/h</t>
  </si>
  <si>
    <t xml:space="preserve"> (ohne Wendezeit)</t>
  </si>
  <si>
    <t>Wendezeit</t>
  </si>
  <si>
    <t>(Pro Wendung</t>
  </si>
  <si>
    <t>Summe</t>
  </si>
  <si>
    <t>Fahrtzeit</t>
  </si>
  <si>
    <t>1,50 m</t>
  </si>
  <si>
    <t>6670 m/ha</t>
  </si>
  <si>
    <t>67 Minuten</t>
  </si>
  <si>
    <t>20 Minuten</t>
  </si>
  <si>
    <t>2,00 m</t>
  </si>
  <si>
    <t>5000 m/ha</t>
  </si>
  <si>
    <t>50 Minuten</t>
  </si>
  <si>
    <t>15 Minuten</t>
  </si>
  <si>
    <t>5 Minuten</t>
  </si>
  <si>
    <t>65 Minuten</t>
  </si>
  <si>
    <t>3,00 m</t>
  </si>
  <si>
    <t>3330 m/ha</t>
  </si>
  <si>
    <t>34 Minuten</t>
  </si>
  <si>
    <t>10 Minuten</t>
  </si>
  <si>
    <t>4 Minuten</t>
  </si>
  <si>
    <t>44 Minuten</t>
  </si>
  <si>
    <t>Schmierstoffe/Verschleißteile</t>
  </si>
  <si>
    <t>53 Minuten</t>
  </si>
  <si>
    <t>9 s)</t>
  </si>
  <si>
    <t>8 Minuten</t>
  </si>
  <si>
    <t>3 Minuten</t>
  </si>
  <si>
    <t>2 Minuten</t>
  </si>
  <si>
    <t xml:space="preserve">77 Minuten </t>
  </si>
  <si>
    <t xml:space="preserve"> 87 Minuten</t>
  </si>
  <si>
    <t>71 Minuten</t>
  </si>
  <si>
    <t>58 Minuten</t>
  </si>
  <si>
    <t>39 Minuten</t>
  </si>
  <si>
    <t>32 Minuten</t>
  </si>
  <si>
    <t>Arbeitskosten Fachkraft</t>
  </si>
  <si>
    <t>Arbeitsstunde Aushilfskraft</t>
  </si>
  <si>
    <t>Lohnkosten Vorschneidegerät</t>
  </si>
  <si>
    <t>Arbeitszeit Biegen</t>
  </si>
  <si>
    <t>Arbeitszeit Rebschnitt Aushilfskraft</t>
  </si>
  <si>
    <t>Arbeitszeit Vorschneider</t>
  </si>
  <si>
    <t>Kosten Vorschneidegerät + Schlepper pro Stunde</t>
  </si>
  <si>
    <t>Kosten Vorschneidegerät + Schlepper pro Hektar</t>
  </si>
  <si>
    <t>Arbeitslohn Schlepperfahrer</t>
  </si>
  <si>
    <t>Kosten pro Hektar</t>
  </si>
  <si>
    <t>Nutzungsdauer in Jahren</t>
  </si>
  <si>
    <t xml:space="preserve">Versicherung </t>
  </si>
  <si>
    <t>Einsatzbedfingungen</t>
  </si>
  <si>
    <r>
      <t>Fixe Kosten pro Stunde bei</t>
    </r>
    <r>
      <rPr>
        <sz val="10"/>
        <color indexed="13"/>
        <rFont val="Arial"/>
        <family val="2"/>
      </rPr>
      <t xml:space="preserve"> ___</t>
    </r>
    <r>
      <rPr>
        <sz val="10"/>
        <rFont val="Arial"/>
      </rPr>
      <t xml:space="preserve"> Arbeitsstunden pro Jahr</t>
    </r>
  </si>
  <si>
    <t>Arbeitsstunden pro Jahr</t>
  </si>
  <si>
    <t>oder</t>
  </si>
  <si>
    <t>Arbeitsstunden pro Hektar</t>
  </si>
  <si>
    <t>Einsatzfläche</t>
  </si>
  <si>
    <r>
      <t xml:space="preserve">Bitte nur Arbeitsstunden pro Jahr </t>
    </r>
    <r>
      <rPr>
        <sz val="8"/>
        <color indexed="10"/>
        <rFont val="Arial"/>
        <family val="2"/>
      </rPr>
      <t>oder</t>
    </r>
    <r>
      <rPr>
        <sz val="8"/>
        <rFont val="Arial"/>
        <family val="2"/>
      </rPr>
      <t xml:space="preserve"> Arbeitsstunden pro Hektar und Fläche eingeben!</t>
    </r>
  </si>
  <si>
    <t>Arbeitskosten des Schleppers pro Stunde ohne Fahrer =               Fixkosten pro Stunde zuzüglich Variabler Kosten pro Stunde:</t>
  </si>
  <si>
    <t>pro Betriebsstunde</t>
  </si>
  <si>
    <r>
      <t xml:space="preserve">Fixe Kosten pro Stunde bei </t>
    </r>
    <r>
      <rPr>
        <sz val="10"/>
        <color indexed="13"/>
        <rFont val="Arial"/>
        <family val="2"/>
      </rPr>
      <t xml:space="preserve">    </t>
    </r>
    <r>
      <rPr>
        <sz val="10"/>
        <rFont val="Arial"/>
      </rPr>
      <t xml:space="preserve"> Arbeitsstunden pro Jahr</t>
    </r>
  </si>
  <si>
    <t>Einsatzfläche in Hektar</t>
  </si>
  <si>
    <t>Strom</t>
  </si>
  <si>
    <t>Akku</t>
  </si>
  <si>
    <r>
      <t xml:space="preserve">Bitte nur Arbeitsstunden pro Jahr </t>
    </r>
    <r>
      <rPr>
        <sz val="8"/>
        <color indexed="10"/>
        <rFont val="Arial"/>
        <family val="2"/>
      </rPr>
      <t>oder</t>
    </r>
    <r>
      <rPr>
        <sz val="8"/>
        <rFont val="Arial"/>
        <family val="2"/>
      </rPr>
      <t xml:space="preserve"> Arbeitsstunden pro Hektar und die Fläche eingeben!</t>
    </r>
  </si>
  <si>
    <t>Arbeitskosten der Akkuschere pro Stunde ohne Person =                                     Fixkosten pro Stunde zuzüglich Variabler Kosten pro Stunde:</t>
  </si>
  <si>
    <t>Systemberechnung für den Rebschnitt:                  Fachkraft schneidet</t>
  </si>
  <si>
    <t>Systemberechnung für den Rebschnitt:                  Fachkraft schneidet an, Aushilfskraft hebt aus</t>
  </si>
  <si>
    <t>Systemberechnung für den Rebschnitt:                 Oberes Heftdrahtpaar wird mechanisch ausgeschnitten, Fachkraft schneidet nach</t>
  </si>
  <si>
    <t>Kosten der Akkuschere pro Stunde</t>
  </si>
  <si>
    <t>Materialverbrauch Biegen pro Hektar</t>
  </si>
  <si>
    <t>Durchschnittliche Kosten der Arbeitsstunde:</t>
  </si>
  <si>
    <t>Arbeitszeit Rebschnitt Fachkraft</t>
  </si>
  <si>
    <t>Eine Rute angeschnitten</t>
  </si>
  <si>
    <t>Zwei kurze Ruten angeschnitten</t>
  </si>
  <si>
    <r>
      <t>Standardspalieranlage                                         Berechnungsbeispiel der Stockpflegekosten für einen Hektar</t>
    </r>
    <r>
      <rPr>
        <sz val="8"/>
        <rFont val="Arial"/>
        <family val="2"/>
      </rPr>
      <t xml:space="preserve"> (Standraum 2,00 m *1,20 m)</t>
    </r>
  </si>
  <si>
    <t>Arbeitskosten des Rebenvorschneiders pro Stunde ohne Fahrer =  Fixkosten pro Stunde zuzüglich Variabler Kosten pro Stunde:</t>
  </si>
  <si>
    <t xml:space="preserve"> --&gt; Arbeitsstunden pro Jahr</t>
  </si>
  <si>
    <t>Berechnungs-grundlagen</t>
  </si>
  <si>
    <t>Grüne Felder können eigegeben werden!</t>
  </si>
  <si>
    <t>Grüne Felder können eingegeben werden!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</si>
</sst>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\ &quot;€&quot;"/>
    <numFmt numFmtId="175" formatCode="0.00\ "/>
  </numFmts>
  <fonts count="14"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2"/>
      <color indexed="12"/>
      <name val="Times New Roman"/>
      <family val="1"/>
    </font>
    <font>
      <sz val="12"/>
      <color indexed="10"/>
      <name val="Times New Roman"/>
      <family val="1"/>
    </font>
    <font>
      <sz val="10"/>
      <color indexed="47"/>
      <name val="Arial"/>
    </font>
    <font>
      <sz val="10"/>
      <color indexed="13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16"/>
      <name val="Arial"/>
      <family val="2"/>
    </font>
    <font>
      <sz val="10"/>
      <color indexed="10"/>
      <name val="Arial"/>
    </font>
    <font>
      <sz val="18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wrapText="1"/>
    </xf>
    <xf numFmtId="166" fontId="0" fillId="0" borderId="0" xfId="0" applyNumberFormat="1"/>
    <xf numFmtId="166" fontId="2" fillId="0" borderId="0" xfId="0" applyNumberFormat="1" applyFont="1"/>
    <xf numFmtId="0" fontId="2" fillId="0" borderId="0" xfId="0" applyFont="1"/>
    <xf numFmtId="0" fontId="0" fillId="2" borderId="1" xfId="0" applyFill="1" applyBorder="1" applyAlignment="1">
      <alignment wrapText="1"/>
    </xf>
    <xf numFmtId="0" fontId="0" fillId="0" borderId="1" xfId="0" applyBorder="1" applyAlignment="1">
      <alignment wrapText="1"/>
    </xf>
    <xf numFmtId="166" fontId="0" fillId="0" borderId="1" xfId="0" applyNumberFormat="1" applyBorder="1"/>
    <xf numFmtId="0" fontId="0" fillId="0" borderId="1" xfId="0" applyBorder="1"/>
    <xf numFmtId="0" fontId="2" fillId="0" borderId="1" xfId="0" applyFont="1" applyBorder="1"/>
    <xf numFmtId="166" fontId="2" fillId="0" borderId="1" xfId="0" applyNumberFormat="1" applyFont="1" applyBorder="1"/>
    <xf numFmtId="0" fontId="3" fillId="0" borderId="1" xfId="0" applyFont="1" applyBorder="1"/>
    <xf numFmtId="166" fontId="3" fillId="0" borderId="1" xfId="0" applyNumberFormat="1" applyFont="1" applyBorder="1"/>
    <xf numFmtId="10" fontId="0" fillId="0" borderId="1" xfId="0" applyNumberFormat="1" applyBorder="1"/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3" fillId="0" borderId="0" xfId="0" applyFont="1" applyBorder="1"/>
    <xf numFmtId="166" fontId="2" fillId="0" borderId="0" xfId="0" applyNumberFormat="1" applyFont="1" applyBorder="1" applyAlignment="1">
      <alignment horizontal="center"/>
    </xf>
    <xf numFmtId="166" fontId="3" fillId="0" borderId="0" xfId="0" applyNumberFormat="1" applyFont="1" applyBorder="1"/>
    <xf numFmtId="166" fontId="7" fillId="0" borderId="1" xfId="0" applyNumberFormat="1" applyFont="1" applyBorder="1"/>
    <xf numFmtId="166" fontId="0" fillId="4" borderId="1" xfId="0" applyNumberFormat="1" applyFill="1" applyBorder="1"/>
    <xf numFmtId="0" fontId="9" fillId="0" borderId="1" xfId="0" applyFont="1" applyBorder="1"/>
    <xf numFmtId="166" fontId="11" fillId="0" borderId="1" xfId="0" applyNumberFormat="1" applyFont="1" applyBorder="1"/>
    <xf numFmtId="166" fontId="0" fillId="4" borderId="1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66" fontId="0" fillId="4" borderId="1" xfId="0" applyNumberFormat="1" applyFill="1" applyBorder="1" applyProtection="1"/>
    <xf numFmtId="0" fontId="12" fillId="0" borderId="0" xfId="0" applyFont="1"/>
    <xf numFmtId="166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175" fontId="0" fillId="4" borderId="1" xfId="0" applyNumberFormat="1" applyFill="1" applyBorder="1" applyAlignment="1" applyProtection="1">
      <alignment horizont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Fill="1" applyBorder="1" applyAlignment="1" applyProtection="1">
      <alignment horizontal="center"/>
    </xf>
    <xf numFmtId="0" fontId="0" fillId="5" borderId="1" xfId="0" applyFill="1" applyBorder="1" applyAlignment="1">
      <alignment wrapText="1"/>
    </xf>
    <xf numFmtId="0" fontId="13" fillId="6" borderId="5" xfId="0" applyFont="1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" fillId="3" borderId="2" xfId="0" applyFont="1" applyFill="1" applyBorder="1" applyAlignment="1">
      <alignment vertical="top" wrapText="1"/>
    </xf>
    <xf numFmtId="0" fontId="4" fillId="3" borderId="3" xfId="0" applyFont="1" applyFill="1" applyBorder="1" applyAlignment="1">
      <alignment vertical="top" wrapText="1"/>
    </xf>
    <xf numFmtId="0" fontId="4" fillId="3" borderId="4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0</xdr:col>
      <xdr:colOff>866775</xdr:colOff>
      <xdr:row>0</xdr:row>
      <xdr:rowOff>628650</xdr:rowOff>
    </xdr:to>
    <xdr:pic>
      <xdr:nvPicPr>
        <xdr:cNvPr id="4098" name="Picture 1" descr="Schlepper 2005 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291" t="21338" r="24643" b="4541"/>
        <a:stretch>
          <a:fillRect/>
        </a:stretch>
      </xdr:blipFill>
      <xdr:spPr bwMode="auto">
        <a:xfrm>
          <a:off x="171450" y="0"/>
          <a:ext cx="6953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1171575</xdr:colOff>
      <xdr:row>1</xdr:row>
      <xdr:rowOff>9525</xdr:rowOff>
    </xdr:to>
    <xdr:pic>
      <xdr:nvPicPr>
        <xdr:cNvPr id="5128" name="Picture 3" descr="Rebholzvorschneider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152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933450</xdr:colOff>
      <xdr:row>0</xdr:row>
      <xdr:rowOff>619125</xdr:rowOff>
    </xdr:to>
    <xdr:pic>
      <xdr:nvPicPr>
        <xdr:cNvPr id="9219" name="Picture 2" descr="Akkuschere 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34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C8" sqref="C8"/>
    </sheetView>
  </sheetViews>
  <sheetFormatPr baseColWidth="10" defaultRowHeight="12.75"/>
  <cols>
    <col min="1" max="1" width="42.140625" customWidth="1"/>
    <col min="2" max="2" width="22.42578125" style="20" customWidth="1"/>
    <col min="3" max="3" width="14.42578125" customWidth="1"/>
    <col min="5" max="5" width="13.28515625" customWidth="1"/>
    <col min="6" max="6" width="13.5703125" customWidth="1"/>
  </cols>
  <sheetData>
    <row r="1" spans="1:6" s="39" customFormat="1" ht="63.75" customHeight="1">
      <c r="A1" s="46" t="s">
        <v>83</v>
      </c>
      <c r="B1" s="47"/>
      <c r="C1" s="47"/>
    </row>
    <row r="2" spans="1:6" s="1" customFormat="1" ht="38.25">
      <c r="A2" s="5" t="s">
        <v>92</v>
      </c>
      <c r="B2" s="23" t="s">
        <v>14</v>
      </c>
      <c r="C2" s="6" t="s">
        <v>65</v>
      </c>
    </row>
    <row r="3" spans="1:6" s="1" customFormat="1">
      <c r="A3" s="45" t="s">
        <v>90</v>
      </c>
      <c r="B3" s="23"/>
      <c r="C3" s="6"/>
    </row>
    <row r="4" spans="1:6" s="1" customFormat="1">
      <c r="A4" s="6"/>
      <c r="B4" s="24"/>
      <c r="C4" s="7"/>
    </row>
    <row r="5" spans="1:6">
      <c r="A5" s="8"/>
      <c r="B5" s="24"/>
      <c r="C5" s="7"/>
      <c r="D5" s="2"/>
      <c r="E5" s="2"/>
      <c r="F5" s="2"/>
    </row>
    <row r="6" spans="1:6">
      <c r="A6" s="8" t="s">
        <v>56</v>
      </c>
      <c r="B6" s="40">
        <v>20</v>
      </c>
      <c r="C6" s="7">
        <f>B6*B8</f>
        <v>1560</v>
      </c>
      <c r="D6" s="2"/>
      <c r="E6" s="2"/>
      <c r="F6" s="2"/>
    </row>
    <row r="7" spans="1:6">
      <c r="A7" s="8" t="s">
        <v>57</v>
      </c>
      <c r="B7" s="40">
        <v>10</v>
      </c>
      <c r="C7" s="7">
        <f>B9*B7</f>
        <v>0</v>
      </c>
      <c r="D7" s="2"/>
      <c r="E7" s="2"/>
      <c r="F7" s="2"/>
    </row>
    <row r="8" spans="1:6">
      <c r="A8" s="8" t="s">
        <v>89</v>
      </c>
      <c r="B8" s="41">
        <v>78</v>
      </c>
      <c r="C8" s="7"/>
      <c r="D8" s="2"/>
      <c r="E8" s="2"/>
      <c r="F8" s="2"/>
    </row>
    <row r="9" spans="1:6">
      <c r="A9" s="8" t="s">
        <v>60</v>
      </c>
      <c r="B9" s="41">
        <v>0</v>
      </c>
      <c r="C9" s="7"/>
      <c r="D9" s="2"/>
      <c r="E9" s="2"/>
      <c r="F9" s="2"/>
    </row>
    <row r="10" spans="1:6">
      <c r="A10" s="8" t="s">
        <v>58</v>
      </c>
      <c r="B10" s="43"/>
      <c r="C10" s="7"/>
      <c r="D10" s="2"/>
      <c r="E10" s="2"/>
      <c r="F10" s="2"/>
    </row>
    <row r="11" spans="1:6">
      <c r="A11" s="8" t="s">
        <v>59</v>
      </c>
      <c r="B11" s="41">
        <v>25</v>
      </c>
      <c r="C11" s="7">
        <f>B11*B7</f>
        <v>250</v>
      </c>
      <c r="D11" s="2"/>
      <c r="E11" s="2"/>
      <c r="F11" s="2"/>
    </row>
    <row r="12" spans="1:6">
      <c r="A12" s="8" t="s">
        <v>87</v>
      </c>
      <c r="B12" s="40">
        <v>13</v>
      </c>
      <c r="C12" s="7">
        <f>B12</f>
        <v>13</v>
      </c>
      <c r="D12" s="2"/>
      <c r="E12" s="2"/>
      <c r="F12" s="2"/>
    </row>
    <row r="13" spans="1:6">
      <c r="A13" s="8"/>
      <c r="B13" s="25"/>
      <c r="C13" s="7"/>
      <c r="D13" s="2"/>
      <c r="E13" s="2"/>
      <c r="F13" s="2"/>
    </row>
    <row r="14" spans="1:6" s="4" customFormat="1">
      <c r="A14" s="9" t="s">
        <v>88</v>
      </c>
      <c r="B14" s="26"/>
      <c r="C14" s="10">
        <f>(C15-C12)/(B8+B9+B11)</f>
        <v>17.572815533980581</v>
      </c>
      <c r="D14" s="3"/>
      <c r="E14" s="3"/>
      <c r="F14" s="3"/>
    </row>
    <row r="15" spans="1:6" s="4" customFormat="1" ht="15.75">
      <c r="A15" s="11" t="s">
        <v>13</v>
      </c>
      <c r="B15" s="26"/>
      <c r="C15" s="12">
        <f>SUM(C4:C13)</f>
        <v>1823</v>
      </c>
      <c r="D15" s="3"/>
      <c r="E15" s="3"/>
      <c r="F15" s="3"/>
    </row>
    <row r="16" spans="1:6" s="4" customFormat="1" ht="15.75">
      <c r="A16" s="28"/>
      <c r="B16" s="29"/>
      <c r="C16" s="30"/>
      <c r="D16" s="3"/>
      <c r="E16" s="3"/>
      <c r="F16" s="3"/>
    </row>
    <row r="17" spans="1:6" ht="52.5" customHeight="1">
      <c r="A17" s="46" t="s">
        <v>84</v>
      </c>
      <c r="B17" s="47"/>
      <c r="C17" s="47"/>
    </row>
    <row r="18" spans="1:6" s="1" customFormat="1" ht="38.25">
      <c r="A18" s="5" t="s">
        <v>92</v>
      </c>
      <c r="B18" s="23" t="s">
        <v>14</v>
      </c>
      <c r="C18" s="6" t="s">
        <v>65</v>
      </c>
    </row>
    <row r="19" spans="1:6" s="1" customFormat="1">
      <c r="A19" s="45" t="s">
        <v>90</v>
      </c>
      <c r="B19" s="23"/>
      <c r="C19" s="6"/>
    </row>
    <row r="20" spans="1:6" s="1" customFormat="1">
      <c r="A20" s="6"/>
      <c r="B20" s="24"/>
      <c r="C20" s="7"/>
    </row>
    <row r="21" spans="1:6">
      <c r="A21" s="8"/>
      <c r="B21" s="24"/>
      <c r="C21" s="7"/>
      <c r="D21" s="2"/>
      <c r="E21" s="2"/>
      <c r="F21" s="2"/>
    </row>
    <row r="22" spans="1:6">
      <c r="A22" s="8" t="s">
        <v>56</v>
      </c>
      <c r="B22" s="40">
        <v>20</v>
      </c>
      <c r="C22" s="7">
        <f>B22*B24</f>
        <v>600</v>
      </c>
      <c r="D22" s="2"/>
      <c r="E22" s="2"/>
      <c r="F22" s="2"/>
    </row>
    <row r="23" spans="1:6">
      <c r="A23" s="8" t="s">
        <v>57</v>
      </c>
      <c r="B23" s="40">
        <v>10</v>
      </c>
      <c r="C23" s="7">
        <f>B26*B23</f>
        <v>300</v>
      </c>
      <c r="D23" s="2"/>
      <c r="E23" s="2"/>
      <c r="F23" s="2"/>
    </row>
    <row r="24" spans="1:6">
      <c r="A24" s="8" t="s">
        <v>89</v>
      </c>
      <c r="B24" s="42">
        <v>30</v>
      </c>
      <c r="C24" s="7"/>
      <c r="D24" s="2"/>
      <c r="E24" s="2"/>
      <c r="F24" s="2"/>
    </row>
    <row r="25" spans="1:6">
      <c r="A25" s="8" t="s">
        <v>86</v>
      </c>
      <c r="B25" s="44">
        <f>'Kosten Akkuschere'!E25</f>
        <v>1.8466666666666667</v>
      </c>
      <c r="C25" s="7">
        <f>B25*B24</f>
        <v>55.4</v>
      </c>
      <c r="D25" s="2"/>
      <c r="E25" s="2"/>
      <c r="F25" s="2"/>
    </row>
    <row r="26" spans="1:6">
      <c r="A26" s="8" t="s">
        <v>60</v>
      </c>
      <c r="B26" s="41">
        <v>30</v>
      </c>
      <c r="C26" s="7"/>
      <c r="D26" s="2"/>
      <c r="E26" s="2"/>
      <c r="F26" s="2"/>
    </row>
    <row r="27" spans="1:6">
      <c r="A27" s="8" t="s">
        <v>59</v>
      </c>
      <c r="B27" s="41">
        <v>25</v>
      </c>
      <c r="C27" s="7">
        <f>B27*B23</f>
        <v>250</v>
      </c>
      <c r="D27" s="2"/>
      <c r="E27" s="2"/>
      <c r="F27" s="2"/>
    </row>
    <row r="28" spans="1:6">
      <c r="A28" s="8" t="s">
        <v>87</v>
      </c>
      <c r="B28" s="40">
        <v>13</v>
      </c>
      <c r="C28" s="7">
        <f>B28</f>
        <v>13</v>
      </c>
      <c r="D28" s="2"/>
      <c r="E28" s="2"/>
      <c r="F28" s="2"/>
    </row>
    <row r="29" spans="1:6">
      <c r="A29" s="8"/>
      <c r="B29" s="25"/>
      <c r="C29" s="7"/>
      <c r="D29" s="2"/>
      <c r="E29" s="2"/>
      <c r="F29" s="2"/>
    </row>
    <row r="30" spans="1:6" s="4" customFormat="1">
      <c r="A30" s="9" t="s">
        <v>88</v>
      </c>
      <c r="B30" s="26"/>
      <c r="C30" s="10">
        <f>(C31-C28)/(B24+B26+B27)</f>
        <v>14.181176470588236</v>
      </c>
      <c r="D30" s="3"/>
      <c r="E30" s="3"/>
      <c r="F30" s="3"/>
    </row>
    <row r="31" spans="1:6" s="4" customFormat="1" ht="15.75">
      <c r="A31" s="11" t="s">
        <v>13</v>
      </c>
      <c r="B31" s="26"/>
      <c r="C31" s="12">
        <f>SUM(C20:C29)</f>
        <v>1218.4000000000001</v>
      </c>
      <c r="D31" s="3"/>
      <c r="E31" s="3"/>
      <c r="F31" s="3"/>
    </row>
    <row r="32" spans="1:6">
      <c r="B32" s="27"/>
      <c r="C32" s="2"/>
      <c r="E32" s="2"/>
      <c r="F32" s="2"/>
    </row>
    <row r="33" spans="1:6" ht="69.75" customHeight="1">
      <c r="A33" s="46" t="s">
        <v>85</v>
      </c>
      <c r="B33" s="47"/>
      <c r="C33" s="47"/>
    </row>
    <row r="34" spans="1:6" s="1" customFormat="1" ht="36.75" customHeight="1">
      <c r="A34" s="5" t="s">
        <v>92</v>
      </c>
      <c r="B34" s="23" t="s">
        <v>14</v>
      </c>
      <c r="C34" s="6" t="s">
        <v>65</v>
      </c>
    </row>
    <row r="35" spans="1:6" s="1" customFormat="1">
      <c r="A35" s="45" t="s">
        <v>91</v>
      </c>
      <c r="B35" s="23"/>
      <c r="C35" s="6"/>
    </row>
    <row r="36" spans="1:6" s="1" customFormat="1">
      <c r="A36" s="6"/>
      <c r="B36" s="24"/>
      <c r="C36" s="7"/>
    </row>
    <row r="37" spans="1:6">
      <c r="A37" s="8"/>
      <c r="B37" s="24"/>
      <c r="C37" s="7"/>
      <c r="D37" s="2"/>
      <c r="E37" s="2"/>
      <c r="F37" s="2"/>
    </row>
    <row r="38" spans="1:6">
      <c r="A38" s="8" t="s">
        <v>56</v>
      </c>
      <c r="B38" s="40">
        <v>20</v>
      </c>
      <c r="C38" s="7">
        <f>B38*B40</f>
        <v>700</v>
      </c>
      <c r="D38" s="2"/>
      <c r="E38" s="2"/>
      <c r="F38" s="2"/>
    </row>
    <row r="39" spans="1:6">
      <c r="A39" s="8" t="s">
        <v>57</v>
      </c>
      <c r="B39" s="40">
        <v>10</v>
      </c>
      <c r="C39" s="7">
        <f>B41*B39</f>
        <v>0</v>
      </c>
      <c r="D39" s="2"/>
      <c r="E39" s="2"/>
      <c r="F39" s="2"/>
    </row>
    <row r="40" spans="1:6">
      <c r="A40" s="8" t="s">
        <v>89</v>
      </c>
      <c r="B40" s="41">
        <v>35</v>
      </c>
      <c r="C40" s="7"/>
      <c r="D40" s="2"/>
      <c r="E40" s="2"/>
      <c r="F40" s="2"/>
    </row>
    <row r="41" spans="1:6">
      <c r="A41" s="8" t="s">
        <v>60</v>
      </c>
      <c r="B41" s="41">
        <v>0</v>
      </c>
      <c r="C41" s="7"/>
      <c r="D41" s="2"/>
      <c r="E41" s="2"/>
      <c r="F41" s="2"/>
    </row>
    <row r="42" spans="1:6">
      <c r="A42" s="8" t="s">
        <v>61</v>
      </c>
      <c r="B42" s="41">
        <v>2.5</v>
      </c>
      <c r="C42" s="7"/>
      <c r="D42" s="2"/>
      <c r="E42" s="2"/>
      <c r="F42" s="2"/>
    </row>
    <row r="43" spans="1:6">
      <c r="A43" s="8" t="s">
        <v>62</v>
      </c>
      <c r="B43" s="25">
        <f>'Kosten Schlepper'!E26+'Kosten Vorschneider'!E26</f>
        <v>54.25</v>
      </c>
      <c r="D43" s="2"/>
      <c r="E43" s="2"/>
      <c r="F43" s="2"/>
    </row>
    <row r="44" spans="1:6">
      <c r="A44" s="8" t="s">
        <v>63</v>
      </c>
      <c r="B44" s="25"/>
      <c r="C44" s="7">
        <f>B42*B43</f>
        <v>135.625</v>
      </c>
      <c r="D44" s="2"/>
      <c r="E44" s="2"/>
      <c r="F44" s="2"/>
    </row>
    <row r="45" spans="1:6">
      <c r="A45" s="8" t="s">
        <v>64</v>
      </c>
      <c r="B45" s="41">
        <v>20</v>
      </c>
      <c r="C45" s="7">
        <f>B42*B45</f>
        <v>50</v>
      </c>
      <c r="D45" s="2"/>
      <c r="E45" s="2"/>
      <c r="F45" s="2"/>
    </row>
    <row r="46" spans="1:6">
      <c r="A46" s="8" t="s">
        <v>59</v>
      </c>
      <c r="B46" s="41">
        <v>35</v>
      </c>
      <c r="C46" s="7">
        <f>B46*B39</f>
        <v>350</v>
      </c>
      <c r="D46" s="2"/>
      <c r="E46" s="2"/>
      <c r="F46" s="2"/>
    </row>
    <row r="47" spans="1:6">
      <c r="A47" s="8" t="s">
        <v>87</v>
      </c>
      <c r="B47" s="40">
        <v>26</v>
      </c>
      <c r="C47" s="7">
        <f>B47</f>
        <v>26</v>
      </c>
      <c r="D47" s="2"/>
      <c r="E47" s="2"/>
      <c r="F47" s="2"/>
    </row>
    <row r="48" spans="1:6">
      <c r="A48" s="8"/>
      <c r="B48" s="25"/>
      <c r="C48" s="7"/>
      <c r="D48" s="2"/>
      <c r="E48" s="2"/>
      <c r="F48" s="2"/>
    </row>
    <row r="49" spans="1:6" s="4" customFormat="1">
      <c r="A49" s="9" t="s">
        <v>88</v>
      </c>
      <c r="B49" s="26"/>
      <c r="C49" s="10">
        <f>(C50-C47)/(B40+B41+B46+B42)</f>
        <v>17.043103448275861</v>
      </c>
      <c r="D49" s="3"/>
      <c r="E49" s="3"/>
      <c r="F49" s="3"/>
    </row>
    <row r="50" spans="1:6" s="4" customFormat="1" ht="15.75">
      <c r="A50" s="11" t="s">
        <v>13</v>
      </c>
      <c r="B50" s="26"/>
      <c r="C50" s="12">
        <f>SUM(C36:C48)</f>
        <v>1261.625</v>
      </c>
      <c r="D50" s="3"/>
      <c r="E50" s="3"/>
      <c r="F50" s="3"/>
    </row>
  </sheetData>
  <sheetProtection sheet="1" objects="1" scenarios="1"/>
  <mergeCells count="3">
    <mergeCell ref="A1:C1"/>
    <mergeCell ref="A17:C17"/>
    <mergeCell ref="A33:C33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4" sqref="C4"/>
    </sheetView>
  </sheetViews>
  <sheetFormatPr baseColWidth="10" defaultRowHeight="12.75"/>
  <cols>
    <col min="1" max="1" width="22.28515625" customWidth="1"/>
    <col min="2" max="2" width="12.28515625" customWidth="1"/>
    <col min="3" max="3" width="21.42578125" customWidth="1"/>
    <col min="4" max="4" width="14.140625" customWidth="1"/>
    <col min="5" max="5" width="16.85546875" customWidth="1"/>
  </cols>
  <sheetData>
    <row r="1" spans="1:5" s="1" customFormat="1" ht="51">
      <c r="A1" s="6"/>
      <c r="B1" s="22" t="s">
        <v>95</v>
      </c>
      <c r="C1" s="22" t="s">
        <v>2</v>
      </c>
      <c r="D1" s="22" t="s">
        <v>8</v>
      </c>
      <c r="E1" s="22" t="s">
        <v>69</v>
      </c>
    </row>
    <row r="2" spans="1:5" s="1" customFormat="1">
      <c r="A2" s="21" t="s">
        <v>4</v>
      </c>
      <c r="B2" s="6"/>
      <c r="C2" s="6"/>
      <c r="D2" s="6"/>
      <c r="E2" s="6"/>
    </row>
    <row r="3" spans="1:5">
      <c r="A3" s="8" t="s">
        <v>0</v>
      </c>
      <c r="B3" s="35">
        <v>75000</v>
      </c>
      <c r="C3" s="7">
        <f>(B3-C4)/B8</f>
        <v>6750</v>
      </c>
      <c r="D3" s="7"/>
      <c r="E3" s="7"/>
    </row>
    <row r="4" spans="1:5">
      <c r="A4" s="8" t="s">
        <v>3</v>
      </c>
      <c r="B4" s="13">
        <v>0.1</v>
      </c>
      <c r="C4" s="31">
        <f>B3*B4</f>
        <v>7500</v>
      </c>
      <c r="D4" s="7"/>
      <c r="E4" s="7"/>
    </row>
    <row r="5" spans="1:5">
      <c r="A5" s="8" t="s">
        <v>1</v>
      </c>
      <c r="B5" s="13">
        <v>0.05</v>
      </c>
      <c r="C5" s="7">
        <f>B3*B5</f>
        <v>3750</v>
      </c>
      <c r="D5" s="7"/>
      <c r="E5" s="7"/>
    </row>
    <row r="6" spans="1:5">
      <c r="A6" s="8" t="s">
        <v>12</v>
      </c>
      <c r="B6" s="13">
        <v>0.01</v>
      </c>
      <c r="C6" s="7">
        <f>B3*B6</f>
        <v>750</v>
      </c>
      <c r="D6" s="7"/>
      <c r="E6" s="7"/>
    </row>
    <row r="7" spans="1:5">
      <c r="A7" s="8" t="s">
        <v>67</v>
      </c>
      <c r="B7" s="13">
        <v>5.0000000000000001E-3</v>
      </c>
      <c r="C7" s="7">
        <f>B3*B7</f>
        <v>375</v>
      </c>
      <c r="D7" s="7"/>
      <c r="E7" s="7"/>
    </row>
    <row r="8" spans="1:5" ht="15" customHeight="1">
      <c r="A8" s="6" t="s">
        <v>66</v>
      </c>
      <c r="B8" s="36">
        <v>10</v>
      </c>
      <c r="D8" s="7"/>
      <c r="E8" s="7"/>
    </row>
    <row r="9" spans="1:5" ht="15.75">
      <c r="A9" s="9" t="s">
        <v>5</v>
      </c>
      <c r="B9" s="7"/>
      <c r="C9" s="7">
        <f>SUM(C5:C8)+C3</f>
        <v>11625</v>
      </c>
      <c r="D9" s="7"/>
      <c r="E9" s="12">
        <f>C9/(B17+B19*B20)</f>
        <v>23.25</v>
      </c>
    </row>
    <row r="10" spans="1:5">
      <c r="A10" s="8"/>
      <c r="B10" s="7"/>
      <c r="C10" s="7"/>
      <c r="D10" s="7"/>
      <c r="E10" s="7"/>
    </row>
    <row r="11" spans="1:5">
      <c r="A11" s="9" t="s">
        <v>6</v>
      </c>
      <c r="B11" s="7" t="s">
        <v>76</v>
      </c>
      <c r="C11" s="7"/>
      <c r="D11" s="8"/>
      <c r="E11" s="7"/>
    </row>
    <row r="12" spans="1:5">
      <c r="A12" s="8" t="s">
        <v>7</v>
      </c>
      <c r="B12" s="7"/>
      <c r="C12" s="7"/>
      <c r="D12" s="38">
        <v>7</v>
      </c>
      <c r="E12" s="7"/>
    </row>
    <row r="13" spans="1:5">
      <c r="A13" s="8" t="s">
        <v>9</v>
      </c>
      <c r="B13" s="7"/>
      <c r="C13" s="7"/>
      <c r="D13" s="38">
        <v>0.2</v>
      </c>
      <c r="E13" s="7"/>
    </row>
    <row r="14" spans="1:5">
      <c r="A14" s="8" t="s">
        <v>10</v>
      </c>
      <c r="B14" s="7"/>
      <c r="C14" s="7"/>
      <c r="D14" s="38">
        <v>3.2</v>
      </c>
      <c r="E14" s="7"/>
    </row>
    <row r="15" spans="1:5">
      <c r="A15" s="8"/>
      <c r="B15" s="8"/>
      <c r="C15" s="8"/>
      <c r="D15" s="8"/>
      <c r="E15" s="8"/>
    </row>
    <row r="16" spans="1:5">
      <c r="A16" s="9" t="s">
        <v>68</v>
      </c>
      <c r="B16" s="8"/>
      <c r="C16" s="8"/>
      <c r="D16" s="8"/>
      <c r="E16" s="8"/>
    </row>
    <row r="17" spans="1:5">
      <c r="A17" s="8" t="s">
        <v>70</v>
      </c>
      <c r="B17" s="37">
        <v>500</v>
      </c>
      <c r="C17" s="8"/>
      <c r="D17" s="8"/>
      <c r="E17" s="8"/>
    </row>
    <row r="18" spans="1:5">
      <c r="A18" s="8" t="s">
        <v>71</v>
      </c>
      <c r="B18" s="33" t="s">
        <v>74</v>
      </c>
      <c r="C18" s="8"/>
      <c r="D18" s="8"/>
      <c r="E18" s="8"/>
    </row>
    <row r="19" spans="1:5">
      <c r="A19" s="8" t="s">
        <v>72</v>
      </c>
      <c r="B19" s="37">
        <v>0</v>
      </c>
      <c r="C19" s="8"/>
      <c r="D19" s="8"/>
      <c r="E19" s="8"/>
    </row>
    <row r="20" spans="1:5">
      <c r="A20" s="8" t="s">
        <v>73</v>
      </c>
      <c r="B20" s="37">
        <v>0</v>
      </c>
      <c r="C20" s="8"/>
      <c r="D20" s="8"/>
      <c r="E20" s="8"/>
    </row>
    <row r="21" spans="1:5">
      <c r="A21" s="8" t="s">
        <v>94</v>
      </c>
      <c r="B21" s="8"/>
      <c r="C21" s="8">
        <f>B17+B19*B20</f>
        <v>500</v>
      </c>
      <c r="D21" s="8"/>
      <c r="E21" s="8"/>
    </row>
    <row r="22" spans="1:5">
      <c r="A22" s="8"/>
      <c r="B22" s="8"/>
      <c r="C22" s="8"/>
      <c r="D22" s="8"/>
      <c r="E22" s="8"/>
    </row>
    <row r="23" spans="1:5" ht="15.75">
      <c r="A23" s="9" t="s">
        <v>11</v>
      </c>
      <c r="B23" s="8"/>
      <c r="C23" s="8"/>
      <c r="D23" s="12">
        <f>SUM(D12:D15)</f>
        <v>10.4</v>
      </c>
      <c r="E23" s="8"/>
    </row>
    <row r="24" spans="1:5">
      <c r="A24" s="8"/>
      <c r="B24" s="8"/>
      <c r="C24" s="8"/>
      <c r="D24" s="8"/>
      <c r="E24" s="8"/>
    </row>
    <row r="25" spans="1:5">
      <c r="A25" s="48" t="s">
        <v>75</v>
      </c>
      <c r="B25" s="48"/>
      <c r="C25" s="48"/>
      <c r="D25" s="48"/>
      <c r="E25" s="8"/>
    </row>
    <row r="26" spans="1:5" ht="20.25">
      <c r="A26" s="48"/>
      <c r="B26" s="48"/>
      <c r="C26" s="48"/>
      <c r="D26" s="48"/>
      <c r="E26" s="34">
        <f>E9+D23</f>
        <v>33.65</v>
      </c>
    </row>
    <row r="27" spans="1:5">
      <c r="A27" t="s">
        <v>97</v>
      </c>
    </row>
  </sheetData>
  <sheetProtection sheet="1" objects="1" scenarios="1"/>
  <mergeCells count="1">
    <mergeCell ref="A25:D26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B4" sqref="B4"/>
    </sheetView>
  </sheetViews>
  <sheetFormatPr baseColWidth="10" defaultRowHeight="12.75"/>
  <cols>
    <col min="1" max="1" width="27.42578125" customWidth="1"/>
    <col min="3" max="3" width="13.28515625" customWidth="1"/>
    <col min="4" max="4" width="17.28515625" customWidth="1"/>
    <col min="5" max="5" width="20.5703125" customWidth="1"/>
  </cols>
  <sheetData>
    <row r="1" spans="1:5" s="1" customFormat="1" ht="63.75" customHeight="1">
      <c r="A1" s="6"/>
      <c r="B1" s="6" t="s">
        <v>95</v>
      </c>
      <c r="C1" s="6" t="s">
        <v>2</v>
      </c>
      <c r="D1" s="6" t="s">
        <v>8</v>
      </c>
      <c r="E1" s="6" t="s">
        <v>77</v>
      </c>
    </row>
    <row r="2" spans="1:5" s="1" customFormat="1">
      <c r="A2" s="21" t="s">
        <v>4</v>
      </c>
      <c r="B2" s="6"/>
      <c r="C2" s="6"/>
      <c r="D2" s="6"/>
      <c r="E2" s="6"/>
    </row>
    <row r="3" spans="1:5">
      <c r="A3" s="8" t="s">
        <v>0</v>
      </c>
      <c r="B3" s="35">
        <v>10000</v>
      </c>
      <c r="C3" s="7">
        <f>(B3-C4)/B8</f>
        <v>900</v>
      </c>
      <c r="D3" s="7"/>
      <c r="E3" s="7"/>
    </row>
    <row r="4" spans="1:5">
      <c r="A4" s="8" t="s">
        <v>3</v>
      </c>
      <c r="B4" s="13">
        <v>0.1</v>
      </c>
      <c r="C4" s="31">
        <f>B3*B4</f>
        <v>1000</v>
      </c>
      <c r="D4" s="7"/>
      <c r="E4" s="7"/>
    </row>
    <row r="5" spans="1:5">
      <c r="A5" s="8" t="s">
        <v>1</v>
      </c>
      <c r="B5" s="13">
        <v>0.05</v>
      </c>
      <c r="C5" s="7">
        <f>B3*B5</f>
        <v>500</v>
      </c>
      <c r="D5" s="7"/>
      <c r="E5" s="7"/>
    </row>
    <row r="6" spans="1:5">
      <c r="A6" s="8" t="s">
        <v>12</v>
      </c>
      <c r="B6" s="13">
        <v>0.01</v>
      </c>
      <c r="C6" s="7">
        <f>B3*B6</f>
        <v>100</v>
      </c>
      <c r="D6" s="7"/>
      <c r="E6" s="7"/>
    </row>
    <row r="7" spans="1:5">
      <c r="A7" s="8" t="s">
        <v>67</v>
      </c>
      <c r="B7" s="13">
        <v>5.0000000000000001E-3</v>
      </c>
      <c r="C7" s="7">
        <f>B3*B7</f>
        <v>50</v>
      </c>
      <c r="D7" s="7"/>
      <c r="E7" s="7"/>
    </row>
    <row r="8" spans="1:5" ht="15" customHeight="1">
      <c r="A8" s="6" t="s">
        <v>66</v>
      </c>
      <c r="B8" s="36">
        <v>10</v>
      </c>
      <c r="D8" s="7"/>
      <c r="E8" s="7"/>
    </row>
    <row r="9" spans="1:5" ht="15.75">
      <c r="A9" s="9" t="s">
        <v>5</v>
      </c>
      <c r="B9" s="7"/>
      <c r="C9" s="7">
        <f>SUM(C5:C8)+C3</f>
        <v>1550</v>
      </c>
      <c r="D9" s="7"/>
      <c r="E9" s="12">
        <f>C9/(B17+B19*B20)</f>
        <v>15.5</v>
      </c>
    </row>
    <row r="10" spans="1:5">
      <c r="A10" s="8"/>
      <c r="B10" s="7"/>
      <c r="C10" s="7"/>
      <c r="D10" s="7"/>
      <c r="E10" s="7"/>
    </row>
    <row r="11" spans="1:5">
      <c r="A11" s="9" t="s">
        <v>6</v>
      </c>
      <c r="B11" s="7" t="s">
        <v>76</v>
      </c>
      <c r="C11" s="7"/>
      <c r="D11" s="8"/>
      <c r="E11" s="7"/>
    </row>
    <row r="12" spans="1:5">
      <c r="A12" s="8" t="s">
        <v>7</v>
      </c>
      <c r="B12" s="7"/>
      <c r="C12" s="7"/>
      <c r="D12" s="35">
        <v>0</v>
      </c>
      <c r="E12" s="7"/>
    </row>
    <row r="13" spans="1:5">
      <c r="A13" s="8" t="s">
        <v>44</v>
      </c>
      <c r="B13" s="7"/>
      <c r="C13" s="7"/>
      <c r="D13" s="35">
        <v>3</v>
      </c>
      <c r="E13" s="7"/>
    </row>
    <row r="14" spans="1:5">
      <c r="A14" s="8" t="s">
        <v>10</v>
      </c>
      <c r="B14" s="7"/>
      <c r="C14" s="7"/>
      <c r="D14" s="35">
        <v>2.1</v>
      </c>
      <c r="E14" s="7"/>
    </row>
    <row r="15" spans="1:5">
      <c r="A15" s="8"/>
      <c r="B15" s="8"/>
      <c r="C15" s="8"/>
      <c r="D15" s="8"/>
      <c r="E15" s="8"/>
    </row>
    <row r="16" spans="1:5">
      <c r="A16" s="9" t="s">
        <v>68</v>
      </c>
      <c r="B16" s="8"/>
      <c r="C16" s="8"/>
      <c r="D16" s="8"/>
      <c r="E16" s="8"/>
    </row>
    <row r="17" spans="1:5">
      <c r="A17" s="8" t="s">
        <v>70</v>
      </c>
      <c r="B17" s="37">
        <v>0</v>
      </c>
      <c r="C17" s="8"/>
      <c r="D17" s="8"/>
      <c r="E17" s="8"/>
    </row>
    <row r="18" spans="1:5">
      <c r="A18" s="8" t="s">
        <v>71</v>
      </c>
      <c r="B18" s="33" t="s">
        <v>81</v>
      </c>
      <c r="C18" s="8"/>
      <c r="D18" s="8"/>
      <c r="E18" s="8"/>
    </row>
    <row r="19" spans="1:5">
      <c r="A19" s="8" t="s">
        <v>72</v>
      </c>
      <c r="B19" s="37">
        <v>2.5</v>
      </c>
      <c r="C19" s="8"/>
      <c r="D19" s="8"/>
      <c r="E19" s="8"/>
    </row>
    <row r="20" spans="1:5">
      <c r="A20" s="8" t="s">
        <v>78</v>
      </c>
      <c r="B20" s="37">
        <v>40</v>
      </c>
      <c r="C20" s="8"/>
      <c r="D20" s="8"/>
      <c r="E20" s="8"/>
    </row>
    <row r="21" spans="1:5">
      <c r="A21" s="8" t="s">
        <v>94</v>
      </c>
      <c r="B21" s="8"/>
      <c r="C21" s="8">
        <f>B17+B19*B20</f>
        <v>100</v>
      </c>
      <c r="D21" s="8"/>
      <c r="E21" s="8"/>
    </row>
    <row r="22" spans="1:5" ht="15.75">
      <c r="A22" s="9" t="s">
        <v>11</v>
      </c>
      <c r="B22" s="8"/>
      <c r="C22" s="8"/>
      <c r="D22" s="12">
        <f>SUM(D12:D15)</f>
        <v>5.0999999999999996</v>
      </c>
      <c r="E22" s="8"/>
    </row>
    <row r="23" spans="1:5">
      <c r="A23" s="8"/>
      <c r="B23" s="8"/>
      <c r="C23" s="8"/>
      <c r="D23" s="8"/>
      <c r="E23" s="8"/>
    </row>
    <row r="24" spans="1:5">
      <c r="A24" s="8"/>
      <c r="B24" s="8"/>
      <c r="C24" s="8"/>
      <c r="D24" s="8"/>
      <c r="E24" s="8"/>
    </row>
    <row r="25" spans="1:5" ht="12.75" customHeight="1">
      <c r="A25" s="49" t="s">
        <v>93</v>
      </c>
      <c r="B25" s="50"/>
      <c r="C25" s="50"/>
      <c r="D25" s="51"/>
      <c r="E25" s="8"/>
    </row>
    <row r="26" spans="1:5" ht="28.5" customHeight="1">
      <c r="A26" s="52"/>
      <c r="B26" s="53"/>
      <c r="C26" s="53"/>
      <c r="D26" s="54"/>
      <c r="E26" s="34">
        <f>D22+E9</f>
        <v>20.6</v>
      </c>
    </row>
    <row r="27" spans="1:5">
      <c r="A27" t="s">
        <v>96</v>
      </c>
    </row>
  </sheetData>
  <sheetProtection sheet="1" objects="1" scenarios="1"/>
  <mergeCells count="1">
    <mergeCell ref="A25:D26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topLeftCell="A15" zoomScaleNormal="100" workbookViewId="0">
      <selection activeCell="C8" sqref="C8"/>
    </sheetView>
  </sheetViews>
  <sheetFormatPr baseColWidth="10" defaultRowHeight="12.75"/>
  <cols>
    <col min="1" max="1" width="22.28515625" customWidth="1"/>
    <col min="2" max="2" width="13.28515625" customWidth="1"/>
    <col min="3" max="3" width="21.42578125" customWidth="1"/>
    <col min="4" max="4" width="14.140625" customWidth="1"/>
    <col min="5" max="5" width="16.85546875" customWidth="1"/>
  </cols>
  <sheetData>
    <row r="1" spans="1:5" s="1" customFormat="1" ht="51">
      <c r="A1" s="6"/>
      <c r="B1" s="22" t="s">
        <v>95</v>
      </c>
      <c r="C1" s="22" t="s">
        <v>2</v>
      </c>
      <c r="D1" s="22" t="s">
        <v>8</v>
      </c>
      <c r="E1" s="22" t="s">
        <v>69</v>
      </c>
    </row>
    <row r="2" spans="1:5" s="1" customFormat="1">
      <c r="A2" s="21" t="s">
        <v>4</v>
      </c>
      <c r="B2" s="6"/>
      <c r="C2" s="6"/>
      <c r="D2" s="6"/>
      <c r="E2" s="6"/>
    </row>
    <row r="3" spans="1:5">
      <c r="A3" s="8" t="s">
        <v>0</v>
      </c>
      <c r="B3" s="35">
        <v>1600</v>
      </c>
      <c r="C3" s="7">
        <f>(B3-C4)/B8</f>
        <v>240</v>
      </c>
      <c r="D3" s="7"/>
      <c r="E3" s="7"/>
    </row>
    <row r="4" spans="1:5">
      <c r="A4" s="8" t="s">
        <v>3</v>
      </c>
      <c r="B4" s="13">
        <v>0.1</v>
      </c>
      <c r="C4" s="31">
        <f>B3*B4</f>
        <v>160</v>
      </c>
      <c r="D4" s="7"/>
      <c r="E4" s="7"/>
    </row>
    <row r="5" spans="1:5">
      <c r="A5" s="8" t="s">
        <v>1</v>
      </c>
      <c r="B5" s="13">
        <v>0.05</v>
      </c>
      <c r="C5" s="7">
        <f>B3*B5</f>
        <v>80</v>
      </c>
      <c r="D5" s="7"/>
      <c r="E5" s="7"/>
    </row>
    <row r="6" spans="1:5">
      <c r="A6" s="8" t="s">
        <v>12</v>
      </c>
      <c r="B6" s="13">
        <v>0.01</v>
      </c>
      <c r="C6" s="7">
        <f>B3*B6</f>
        <v>16</v>
      </c>
      <c r="D6" s="7"/>
      <c r="E6" s="7"/>
    </row>
    <row r="7" spans="1:5">
      <c r="A7" s="8" t="s">
        <v>67</v>
      </c>
      <c r="B7" s="13">
        <v>5.0000000000000001E-3</v>
      </c>
      <c r="C7" s="7">
        <f>B3*B7</f>
        <v>8</v>
      </c>
      <c r="D7" s="7"/>
      <c r="E7" s="7"/>
    </row>
    <row r="8" spans="1:5" ht="15" customHeight="1">
      <c r="A8" s="6" t="s">
        <v>66</v>
      </c>
      <c r="B8" s="36">
        <v>6</v>
      </c>
      <c r="D8" s="7"/>
      <c r="E8" s="7"/>
    </row>
    <row r="9" spans="1:5" ht="15.75">
      <c r="A9" s="9" t="s">
        <v>5</v>
      </c>
      <c r="B9" s="7"/>
      <c r="C9" s="7">
        <f>SUM(C5:C8)+C3</f>
        <v>344</v>
      </c>
      <c r="D9" s="7"/>
      <c r="E9" s="12">
        <f>C9/(B17+B19*B20)</f>
        <v>1.1466666666666667</v>
      </c>
    </row>
    <row r="10" spans="1:5">
      <c r="A10" s="8"/>
      <c r="B10" s="7"/>
      <c r="C10" s="7"/>
      <c r="D10" s="7"/>
      <c r="E10" s="7"/>
    </row>
    <row r="11" spans="1:5">
      <c r="A11" s="9" t="s">
        <v>6</v>
      </c>
      <c r="B11" s="7" t="s">
        <v>76</v>
      </c>
      <c r="C11" s="7"/>
      <c r="D11" s="8"/>
      <c r="E11" s="7"/>
    </row>
    <row r="12" spans="1:5">
      <c r="A12" s="8" t="s">
        <v>79</v>
      </c>
      <c r="B12" s="7"/>
      <c r="C12" s="7"/>
      <c r="D12" s="32">
        <v>0.2</v>
      </c>
      <c r="E12" s="7"/>
    </row>
    <row r="13" spans="1:5">
      <c r="A13" s="8" t="s">
        <v>80</v>
      </c>
      <c r="B13" s="7"/>
      <c r="C13" s="7"/>
      <c r="D13" s="32">
        <v>0.3</v>
      </c>
      <c r="E13" s="7"/>
    </row>
    <row r="14" spans="1:5">
      <c r="A14" s="8" t="s">
        <v>10</v>
      </c>
      <c r="B14" s="7"/>
      <c r="C14" s="7"/>
      <c r="D14" s="35">
        <v>0.2</v>
      </c>
      <c r="E14" s="7"/>
    </row>
    <row r="15" spans="1:5">
      <c r="A15" s="8"/>
      <c r="B15" s="8"/>
      <c r="C15" s="8"/>
      <c r="D15" s="8"/>
      <c r="E15" s="8"/>
    </row>
    <row r="16" spans="1:5">
      <c r="A16" s="9" t="s">
        <v>68</v>
      </c>
      <c r="B16" s="8"/>
      <c r="C16" s="8"/>
      <c r="D16" s="8"/>
      <c r="E16" s="8"/>
    </row>
    <row r="17" spans="1:5">
      <c r="A17" s="8" t="s">
        <v>70</v>
      </c>
      <c r="B17" s="37">
        <v>0</v>
      </c>
      <c r="C17" s="8"/>
      <c r="D17" s="8"/>
      <c r="E17" s="8"/>
    </row>
    <row r="18" spans="1:5">
      <c r="A18" s="8" t="s">
        <v>71</v>
      </c>
      <c r="B18" s="33" t="s">
        <v>81</v>
      </c>
      <c r="C18" s="8"/>
      <c r="D18" s="8"/>
      <c r="E18" s="8"/>
    </row>
    <row r="19" spans="1:5">
      <c r="A19" s="8" t="s">
        <v>72</v>
      </c>
      <c r="B19" s="37">
        <v>30</v>
      </c>
      <c r="C19" s="8"/>
      <c r="D19" s="8"/>
      <c r="E19" s="8"/>
    </row>
    <row r="20" spans="1:5">
      <c r="A20" s="8" t="s">
        <v>73</v>
      </c>
      <c r="B20" s="37">
        <v>10</v>
      </c>
      <c r="C20" s="8"/>
      <c r="D20" s="8"/>
      <c r="E20" s="8"/>
    </row>
    <row r="21" spans="1:5">
      <c r="A21" s="8"/>
      <c r="B21" s="8"/>
      <c r="C21" s="8"/>
      <c r="D21" s="8"/>
      <c r="E21" s="8"/>
    </row>
    <row r="22" spans="1:5" ht="15.75">
      <c r="A22" s="9" t="s">
        <v>11</v>
      </c>
      <c r="B22" s="8"/>
      <c r="C22" s="8"/>
      <c r="D22" s="12">
        <f>SUM(D12:D15)</f>
        <v>0.7</v>
      </c>
      <c r="E22" s="8"/>
    </row>
    <row r="23" spans="1:5">
      <c r="A23" s="8"/>
      <c r="B23" s="8"/>
      <c r="C23" s="8"/>
      <c r="D23" s="8"/>
      <c r="E23" s="8"/>
    </row>
    <row r="24" spans="1:5">
      <c r="A24" s="48" t="s">
        <v>82</v>
      </c>
      <c r="B24" s="48"/>
      <c r="C24" s="48"/>
      <c r="D24" s="48"/>
      <c r="E24" s="8"/>
    </row>
    <row r="25" spans="1:5" ht="20.25">
      <c r="A25" s="48"/>
      <c r="B25" s="48"/>
      <c r="C25" s="48"/>
      <c r="D25" s="48"/>
      <c r="E25" s="34">
        <f>E9+D22</f>
        <v>1.8466666666666667</v>
      </c>
    </row>
    <row r="26" spans="1:5">
      <c r="A26" t="s">
        <v>97</v>
      </c>
    </row>
  </sheetData>
  <sheetProtection sheet="1" objects="1" scenarios="1"/>
  <mergeCells count="1">
    <mergeCell ref="A24:D25"/>
  </mergeCells>
  <phoneticPr fontId="1" type="noConversion"/>
  <pageMargins left="0.78740157499999996" right="0.78740157499999996" top="0.984251969" bottom="0.984251969" header="0.4921259845" footer="0.4921259845"/>
  <pageSetup paperSize="9" scale="98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sqref="A1:F12"/>
    </sheetView>
  </sheetViews>
  <sheetFormatPr baseColWidth="10" defaultRowHeight="12.75"/>
  <cols>
    <col min="1" max="1" width="11" bestFit="1" customWidth="1"/>
    <col min="2" max="2" width="32.140625" style="20" bestFit="1" customWidth="1"/>
    <col min="3" max="3" width="15.28515625" style="20" bestFit="1" customWidth="1"/>
    <col min="4" max="4" width="17.140625" style="20" bestFit="1" customWidth="1"/>
    <col min="5" max="5" width="13.7109375" style="20" bestFit="1" customWidth="1"/>
    <col min="6" max="6" width="15.140625" style="20" customWidth="1"/>
  </cols>
  <sheetData>
    <row r="1" spans="1:6" ht="15.75">
      <c r="A1" s="55" t="s">
        <v>15</v>
      </c>
      <c r="B1" s="14" t="s">
        <v>16</v>
      </c>
      <c r="C1" s="14" t="s">
        <v>19</v>
      </c>
      <c r="D1" s="14" t="s">
        <v>21</v>
      </c>
      <c r="E1" s="14" t="s">
        <v>24</v>
      </c>
      <c r="F1" s="14" t="s">
        <v>26</v>
      </c>
    </row>
    <row r="2" spans="1:6" ht="15.75">
      <c r="A2" s="56"/>
      <c r="B2" s="15" t="s">
        <v>17</v>
      </c>
      <c r="C2" s="15" t="s">
        <v>20</v>
      </c>
      <c r="D2" s="15" t="s">
        <v>22</v>
      </c>
      <c r="E2" s="15" t="s">
        <v>25</v>
      </c>
      <c r="F2" s="15" t="s">
        <v>27</v>
      </c>
    </row>
    <row r="3" spans="1:6" ht="16.5" thickBot="1">
      <c r="A3" s="57"/>
      <c r="B3" s="16" t="s">
        <v>18</v>
      </c>
      <c r="C3" s="16" t="s">
        <v>15</v>
      </c>
      <c r="D3" s="16" t="s">
        <v>23</v>
      </c>
      <c r="E3" s="16" t="s">
        <v>46</v>
      </c>
      <c r="F3" s="17"/>
    </row>
    <row r="4" spans="1:6" ht="15.75">
      <c r="A4" s="55" t="s">
        <v>28</v>
      </c>
      <c r="B4" s="14">
        <v>67</v>
      </c>
      <c r="C4" s="58" t="s">
        <v>29</v>
      </c>
      <c r="D4" s="58" t="s">
        <v>30</v>
      </c>
      <c r="E4" s="14" t="s">
        <v>41</v>
      </c>
      <c r="F4" s="14" t="s">
        <v>50</v>
      </c>
    </row>
    <row r="5" spans="1:6" ht="15.75">
      <c r="A5" s="56"/>
      <c r="B5" s="18">
        <v>134</v>
      </c>
      <c r="C5" s="59"/>
      <c r="D5" s="59"/>
      <c r="E5" s="18" t="s">
        <v>31</v>
      </c>
      <c r="F5" s="18" t="s">
        <v>51</v>
      </c>
    </row>
    <row r="6" spans="1:6" ht="16.5" thickBot="1">
      <c r="A6" s="57"/>
      <c r="B6" s="19">
        <v>22</v>
      </c>
      <c r="C6" s="60"/>
      <c r="D6" s="60"/>
      <c r="E6" s="19" t="s">
        <v>42</v>
      </c>
      <c r="F6" s="19" t="s">
        <v>52</v>
      </c>
    </row>
    <row r="7" spans="1:6" ht="15.75">
      <c r="A7" s="55" t="s">
        <v>32</v>
      </c>
      <c r="B7" s="14">
        <v>50</v>
      </c>
      <c r="C7" s="58" t="s">
        <v>33</v>
      </c>
      <c r="D7" s="58" t="s">
        <v>34</v>
      </c>
      <c r="E7" s="14" t="s">
        <v>47</v>
      </c>
      <c r="F7" s="14" t="s">
        <v>53</v>
      </c>
    </row>
    <row r="8" spans="1:6" ht="15.75">
      <c r="A8" s="56"/>
      <c r="B8" s="18">
        <v>100</v>
      </c>
      <c r="C8" s="59"/>
      <c r="D8" s="59"/>
      <c r="E8" s="18" t="s">
        <v>35</v>
      </c>
      <c r="F8" s="18" t="s">
        <v>37</v>
      </c>
    </row>
    <row r="9" spans="1:6" ht="16.5" thickBot="1">
      <c r="A9" s="57"/>
      <c r="B9" s="16">
        <v>16</v>
      </c>
      <c r="C9" s="60"/>
      <c r="D9" s="60"/>
      <c r="E9" s="19" t="s">
        <v>48</v>
      </c>
      <c r="F9" s="19" t="s">
        <v>45</v>
      </c>
    </row>
    <row r="10" spans="1:6" ht="15.75">
      <c r="A10" s="55" t="s">
        <v>38</v>
      </c>
      <c r="B10" s="14">
        <v>34</v>
      </c>
      <c r="C10" s="58" t="s">
        <v>39</v>
      </c>
      <c r="D10" s="58" t="s">
        <v>40</v>
      </c>
      <c r="E10" s="14" t="s">
        <v>36</v>
      </c>
      <c r="F10" s="14" t="s">
        <v>54</v>
      </c>
    </row>
    <row r="11" spans="1:6" ht="15.75">
      <c r="A11" s="56"/>
      <c r="B11" s="18">
        <v>68</v>
      </c>
      <c r="C11" s="59"/>
      <c r="D11" s="59"/>
      <c r="E11" s="18" t="s">
        <v>41</v>
      </c>
      <c r="F11" s="18" t="s">
        <v>43</v>
      </c>
    </row>
    <row r="12" spans="1:6" ht="16.5" thickBot="1">
      <c r="A12" s="57"/>
      <c r="B12" s="19">
        <v>11</v>
      </c>
      <c r="C12" s="60"/>
      <c r="D12" s="60"/>
      <c r="E12" s="19" t="s">
        <v>49</v>
      </c>
      <c r="F12" s="19" t="s">
        <v>55</v>
      </c>
    </row>
  </sheetData>
  <mergeCells count="10">
    <mergeCell ref="A10:A12"/>
    <mergeCell ref="C10:C12"/>
    <mergeCell ref="D10:D12"/>
    <mergeCell ref="A1:A3"/>
    <mergeCell ref="A4:A6"/>
    <mergeCell ref="C4:C6"/>
    <mergeCell ref="D4:D6"/>
    <mergeCell ref="A7:A9"/>
    <mergeCell ref="C7:C9"/>
    <mergeCell ref="D7:D9"/>
  </mergeCells>
  <phoneticPr fontId="1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Kostenzusammenstellung</vt:lpstr>
      <vt:lpstr>Kosten Schlepper</vt:lpstr>
      <vt:lpstr>Kosten Vorschneider</vt:lpstr>
      <vt:lpstr>Kosten Akkuschere</vt:lpstr>
      <vt:lpstr>Wegestrecken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</dc:creator>
  <cp:lastModifiedBy>Boga, Arzu (LEL-SG)</cp:lastModifiedBy>
  <cp:lastPrinted>2008-05-06T02:11:14Z</cp:lastPrinted>
  <dcterms:created xsi:type="dcterms:W3CDTF">2007-01-28T10:41:19Z</dcterms:created>
  <dcterms:modified xsi:type="dcterms:W3CDTF">2025-01-15T12:03:31Z</dcterms:modified>
</cp:coreProperties>
</file>